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.0 Projects Folder\202770 CCOMWP\2020_Water Temperature\Embryo Survival Tech Memo_Aug 2020\"/>
    </mc:Choice>
  </mc:AlternateContent>
  <bookViews>
    <workbookView xWindow="0" yWindow="0" windowWidth="26083" windowHeight="10447" tabRatio="764"/>
  </bookViews>
  <sheets>
    <sheet name="Too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G9" i="4" s="1"/>
  <c r="E8" i="4"/>
  <c r="H8" i="4" s="1"/>
  <c r="F16" i="4"/>
  <c r="G16" i="4"/>
  <c r="H16" i="4"/>
  <c r="I16" i="4"/>
  <c r="J16" i="4"/>
  <c r="K16" i="4"/>
  <c r="L16" i="4"/>
  <c r="C17" i="4"/>
  <c r="D17" i="4"/>
  <c r="E17" i="4" s="1"/>
  <c r="H17" i="4" s="1"/>
  <c r="C18" i="4"/>
  <c r="D18" i="4"/>
  <c r="E18" i="4" s="1"/>
  <c r="G18" i="4" s="1"/>
  <c r="C19" i="4"/>
  <c r="C20" i="4"/>
  <c r="F9" i="4" l="1"/>
  <c r="L9" i="4"/>
  <c r="K9" i="4"/>
  <c r="J9" i="4"/>
  <c r="J18" i="4"/>
  <c r="F18" i="4"/>
  <c r="L18" i="4"/>
  <c r="I18" i="4"/>
  <c r="K18" i="4"/>
  <c r="I9" i="4"/>
  <c r="H9" i="4"/>
  <c r="H10" i="4" s="1"/>
  <c r="H18" i="4"/>
  <c r="H19" i="4" s="1"/>
  <c r="F17" i="4"/>
  <c r="L8" i="4"/>
  <c r="L17" i="4"/>
  <c r="G8" i="4"/>
  <c r="K8" i="4"/>
  <c r="J8" i="4"/>
  <c r="J17" i="4"/>
  <c r="G17" i="4"/>
  <c r="F8" i="4"/>
  <c r="K17" i="4"/>
  <c r="I8" i="4"/>
  <c r="I17" i="4"/>
  <c r="E10" i="4"/>
  <c r="E11" i="4" s="1"/>
  <c r="E19" i="4"/>
  <c r="E20" i="4" s="1"/>
  <c r="J19" i="4" l="1"/>
  <c r="J20" i="4" s="1"/>
  <c r="L10" i="4"/>
  <c r="L11" i="4" s="1"/>
  <c r="F10" i="4"/>
  <c r="F11" i="4" s="1"/>
  <c r="I19" i="4"/>
  <c r="I20" i="4" s="1"/>
  <c r="I10" i="4"/>
  <c r="I11" i="4" s="1"/>
  <c r="K10" i="4"/>
  <c r="K11" i="4" s="1"/>
  <c r="J10" i="4"/>
  <c r="J11" i="4" s="1"/>
  <c r="H20" i="4"/>
  <c r="F19" i="4"/>
  <c r="F20" i="4" s="1"/>
  <c r="G19" i="4"/>
  <c r="G20" i="4" s="1"/>
  <c r="G10" i="4"/>
  <c r="G11" i="4" s="1"/>
  <c r="L19" i="4"/>
  <c r="L20" i="4" s="1"/>
  <c r="H11" i="4"/>
  <c r="K19" i="4"/>
  <c r="K20" i="4" s="1"/>
</calcChain>
</file>

<file path=xl/sharedStrings.xml><?xml version="1.0" encoding="utf-8"?>
<sst xmlns="http://schemas.openxmlformats.org/spreadsheetml/2006/main" count="14" uniqueCount="11">
  <si>
    <t>Daily Mortality Rate (%)</t>
  </si>
  <si>
    <t>Number of Days</t>
  </si>
  <si>
    <t>Starting Temp</t>
  </si>
  <si>
    <t>Resultant Temp</t>
  </si>
  <si>
    <t>Absolute Difference</t>
  </si>
  <si>
    <t>Relative Difference</t>
  </si>
  <si>
    <t>Input Starting Temp (cell D8) and Resultant Temp (cell D9)</t>
  </si>
  <si>
    <t>Adjust Number of Days in cells F7:L7</t>
  </si>
  <si>
    <t>Water Forum 2020
Fertilized Eggs</t>
  </si>
  <si>
    <t>Water Forum 2020
Pre-Emergent Fry</t>
  </si>
  <si>
    <t>Cumulative Survival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</si>
</sst>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0" applyNumberFormat="1"/>
    <xf numFmtId="0" fontId="1" fillId="0" borderId="0" xfId="0" applyFont="1"/>
    <xf numFmtId="0" fontId="5" fillId="0" borderId="1" xfId="0" applyFont="1" applyBorder="1"/>
    <xf numFmtId="0" fontId="5" fillId="0" borderId="4" xfId="0" applyFont="1" applyBorder="1"/>
    <xf numFmtId="0" fontId="3" fillId="0" borderId="0" xfId="0" applyFont="1" applyAlignme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0" fillId="0" borderId="0" xfId="1" applyNumberFormat="1" applyFont="1"/>
    <xf numFmtId="164" fontId="8" fillId="0" borderId="1" xfId="0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2" borderId="0" xfId="0" applyFont="1" applyFill="1" applyAlignment="1"/>
    <xf numFmtId="2" fontId="0" fillId="0" borderId="0" xfId="0" applyNumberForma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9" fontId="7" fillId="0" borderId="4" xfId="1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7" fillId="0" borderId="1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A"/>
      <color rgb="FFFF9933"/>
      <color rgb="FFE56801"/>
      <color rgb="FFCC0099"/>
      <color rgb="FF0000FF"/>
      <color rgb="FF625E5E"/>
      <color rgb="FFFF6600"/>
      <color rgb="FF00FE73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abSelected="1" zoomScale="80" zoomScaleNormal="80" workbookViewId="0">
      <selection activeCell="C24" sqref="C24"/>
    </sheetView>
  </sheetViews>
  <sheetFormatPr defaultRowHeight="14.3" x14ac:dyDescent="0.25"/>
  <cols>
    <col min="1" max="1" width="12.875" customWidth="1"/>
    <col min="3" max="3" width="21.75" customWidth="1"/>
    <col min="4" max="5" width="13.75" customWidth="1"/>
    <col min="6" max="12" width="10.125" customWidth="1"/>
    <col min="15" max="15" width="9.375" customWidth="1"/>
    <col min="16" max="19" width="9.375" bestFit="1" customWidth="1"/>
    <col min="22" max="22" width="16.75" customWidth="1"/>
  </cols>
  <sheetData>
    <row r="2" spans="1:28" ht="16.3" customHeight="1" x14ac:dyDescent="0.3">
      <c r="A2" s="12"/>
      <c r="B2" s="12"/>
      <c r="C2" s="11" t="s">
        <v>6</v>
      </c>
      <c r="D2" s="11"/>
      <c r="E2" s="11"/>
      <c r="F2" s="13"/>
      <c r="G2" s="13"/>
      <c r="H2" s="5"/>
      <c r="I2" s="5"/>
    </row>
    <row r="3" spans="1:28" ht="16.3" x14ac:dyDescent="0.3">
      <c r="A3" s="12"/>
      <c r="B3" s="12"/>
      <c r="C3" s="11" t="s">
        <v>7</v>
      </c>
      <c r="D3" s="11"/>
      <c r="E3" s="11"/>
      <c r="F3" s="5"/>
      <c r="G3" s="5"/>
      <c r="H3" s="5"/>
      <c r="I3" s="5"/>
    </row>
    <row r="4" spans="1:28" ht="16.3" x14ac:dyDescent="0.3">
      <c r="C4" s="5"/>
      <c r="D4" s="5"/>
      <c r="E4" s="5"/>
      <c r="F4" s="5"/>
      <c r="G4" s="5"/>
      <c r="H4" s="5"/>
      <c r="I4" s="5"/>
      <c r="O4" s="15"/>
      <c r="P4" s="15"/>
      <c r="Q4" s="15"/>
      <c r="R4" s="15"/>
      <c r="S4" s="15"/>
    </row>
    <row r="5" spans="1:28" ht="14.3" customHeight="1" x14ac:dyDescent="0.25">
      <c r="C5" s="30" t="s">
        <v>8</v>
      </c>
      <c r="D5" s="31"/>
      <c r="E5" s="27" t="s">
        <v>0</v>
      </c>
      <c r="F5" s="36" t="s">
        <v>10</v>
      </c>
      <c r="G5" s="37"/>
      <c r="H5" s="37"/>
      <c r="I5" s="37"/>
      <c r="J5" s="37"/>
      <c r="K5" s="37"/>
      <c r="L5" s="38"/>
      <c r="O5" s="2"/>
      <c r="P5" s="2"/>
      <c r="Q5" s="2"/>
      <c r="R5" s="2"/>
      <c r="S5" s="2"/>
    </row>
    <row r="6" spans="1:28" x14ac:dyDescent="0.25">
      <c r="C6" s="32"/>
      <c r="D6" s="33"/>
      <c r="E6" s="28"/>
      <c r="F6" s="36" t="s">
        <v>1</v>
      </c>
      <c r="G6" s="37"/>
      <c r="H6" s="37"/>
      <c r="I6" s="37"/>
      <c r="J6" s="37"/>
      <c r="K6" s="37"/>
      <c r="L6" s="38"/>
      <c r="O6" s="8"/>
      <c r="P6" s="8"/>
      <c r="Q6" s="8"/>
      <c r="R6" s="8"/>
      <c r="S6" s="8"/>
      <c r="W6" s="8"/>
      <c r="X6" s="8"/>
      <c r="Y6" s="8"/>
      <c r="Z6" s="8"/>
      <c r="AA6" s="8"/>
      <c r="AB6" s="8"/>
    </row>
    <row r="7" spans="1:28" ht="17.7" customHeight="1" thickBot="1" x14ac:dyDescent="0.3">
      <c r="C7" s="34"/>
      <c r="D7" s="35"/>
      <c r="E7" s="29"/>
      <c r="F7" s="21">
        <v>1</v>
      </c>
      <c r="G7" s="21">
        <v>5</v>
      </c>
      <c r="H7" s="21">
        <v>10</v>
      </c>
      <c r="I7" s="21">
        <v>15</v>
      </c>
      <c r="J7" s="21">
        <v>20</v>
      </c>
      <c r="K7" s="21">
        <v>25</v>
      </c>
      <c r="L7" s="21">
        <v>30</v>
      </c>
      <c r="O7" s="8"/>
      <c r="P7" s="8"/>
      <c r="Q7" s="8"/>
      <c r="R7" s="8"/>
      <c r="S7" s="8"/>
      <c r="W7" s="8"/>
      <c r="X7" s="8"/>
      <c r="Y7" s="8"/>
      <c r="Z7" s="8"/>
      <c r="AA7" s="8"/>
      <c r="AB7" s="8"/>
    </row>
    <row r="8" spans="1:28" x14ac:dyDescent="0.25">
      <c r="C8" s="4" t="s">
        <v>2</v>
      </c>
      <c r="D8" s="19">
        <v>63</v>
      </c>
      <c r="E8" s="10">
        <f>ROUND(IF((0.1517*(10^-19)*EXP(0.6729*$D8))&gt;1,1,(0.1517*(10^-19)*EXP(0.6729*$D8))),3)</f>
        <v>3.9E-2</v>
      </c>
      <c r="F8" s="22">
        <f>ROUND(((1-$E8)^F$7),2)</f>
        <v>0.96</v>
      </c>
      <c r="G8" s="22">
        <f t="shared" ref="G8:L9" si="0">ROUND(((1-$E8)^G$7),2)</f>
        <v>0.82</v>
      </c>
      <c r="H8" s="22">
        <f t="shared" si="0"/>
        <v>0.67</v>
      </c>
      <c r="I8" s="22">
        <f t="shared" si="0"/>
        <v>0.55000000000000004</v>
      </c>
      <c r="J8" s="22">
        <f t="shared" si="0"/>
        <v>0.45</v>
      </c>
      <c r="K8" s="22">
        <f t="shared" si="0"/>
        <v>0.37</v>
      </c>
      <c r="L8" s="22">
        <f t="shared" si="0"/>
        <v>0.3</v>
      </c>
      <c r="M8" s="14"/>
      <c r="N8" s="14"/>
      <c r="O8" s="8"/>
      <c r="P8" s="8"/>
      <c r="Q8" s="8"/>
      <c r="R8" s="8"/>
      <c r="S8" s="8"/>
      <c r="W8" s="8"/>
      <c r="X8" s="8"/>
      <c r="Y8" s="8"/>
      <c r="Z8" s="8"/>
      <c r="AA8" s="8"/>
      <c r="AB8" s="8"/>
    </row>
    <row r="9" spans="1:28" x14ac:dyDescent="0.25">
      <c r="C9" s="3" t="s">
        <v>3</v>
      </c>
      <c r="D9" s="20">
        <v>58</v>
      </c>
      <c r="E9" s="10">
        <f>ROUND(IF((0.1517*(10^-19)*EXP(0.6729*$D9))&gt;1,1,(0.1517*(10^-19)*EXP(0.6729*$D9))),3)</f>
        <v>1E-3</v>
      </c>
      <c r="F9" s="24">
        <f>ROUND(((1-$E9)^F$7),2)</f>
        <v>1</v>
      </c>
      <c r="G9" s="24">
        <f t="shared" si="0"/>
        <v>1</v>
      </c>
      <c r="H9" s="24">
        <f t="shared" si="0"/>
        <v>0.99</v>
      </c>
      <c r="I9" s="24">
        <f t="shared" si="0"/>
        <v>0.99</v>
      </c>
      <c r="J9" s="24">
        <f t="shared" si="0"/>
        <v>0.98</v>
      </c>
      <c r="K9" s="24">
        <f t="shared" si="0"/>
        <v>0.98</v>
      </c>
      <c r="L9" s="24">
        <f t="shared" si="0"/>
        <v>0.97</v>
      </c>
      <c r="O9" s="8"/>
      <c r="P9" s="8"/>
      <c r="Q9" s="8"/>
      <c r="R9" s="8"/>
      <c r="S9" s="8"/>
      <c r="W9" s="8"/>
      <c r="X9" s="8"/>
      <c r="Y9" s="8"/>
      <c r="Z9" s="8"/>
      <c r="AA9" s="8"/>
      <c r="AB9" s="8"/>
    </row>
    <row r="10" spans="1:28" x14ac:dyDescent="0.25">
      <c r="C10" s="25" t="s">
        <v>4</v>
      </c>
      <c r="D10" s="26"/>
      <c r="E10" s="9">
        <f t="shared" ref="E10:L10" si="1">E9-E8</f>
        <v>-3.7999999999999999E-2</v>
      </c>
      <c r="F10" s="23">
        <f t="shared" si="1"/>
        <v>4.0000000000000036E-2</v>
      </c>
      <c r="G10" s="23">
        <f t="shared" si="1"/>
        <v>0.18000000000000005</v>
      </c>
      <c r="H10" s="23">
        <f t="shared" si="1"/>
        <v>0.31999999999999995</v>
      </c>
      <c r="I10" s="23">
        <f t="shared" si="1"/>
        <v>0.43999999999999995</v>
      </c>
      <c r="J10" s="23">
        <f t="shared" si="1"/>
        <v>0.53</v>
      </c>
      <c r="K10" s="23">
        <f t="shared" si="1"/>
        <v>0.61</v>
      </c>
      <c r="L10" s="23">
        <f t="shared" si="1"/>
        <v>0.66999999999999993</v>
      </c>
      <c r="O10" s="8"/>
      <c r="P10" s="8"/>
      <c r="Q10" s="8"/>
      <c r="R10" s="8"/>
      <c r="S10" s="8"/>
      <c r="W10" s="8"/>
      <c r="X10" s="8"/>
      <c r="Y10" s="8"/>
      <c r="Z10" s="8"/>
      <c r="AA10" s="8"/>
      <c r="AB10" s="8"/>
    </row>
    <row r="11" spans="1:28" x14ac:dyDescent="0.25">
      <c r="C11" s="25" t="s">
        <v>5</v>
      </c>
      <c r="D11" s="26"/>
      <c r="E11" s="9">
        <f>E10/E8</f>
        <v>-0.97435897435897434</v>
      </c>
      <c r="F11" s="23">
        <f>IF(F8&lt;0.0005,"n/a",F10/F8)</f>
        <v>4.1666666666666706E-2</v>
      </c>
      <c r="G11" s="23">
        <f t="shared" ref="G11:L11" si="2">IF(G8&lt;0.0005,"n/a",G10/G8)</f>
        <v>0.2195121951219513</v>
      </c>
      <c r="H11" s="23">
        <f t="shared" si="2"/>
        <v>0.47761194029850734</v>
      </c>
      <c r="I11" s="23">
        <f t="shared" si="2"/>
        <v>0.79999999999999982</v>
      </c>
      <c r="J11" s="23">
        <f t="shared" si="2"/>
        <v>1.1777777777777778</v>
      </c>
      <c r="K11" s="23">
        <f t="shared" si="2"/>
        <v>1.6486486486486487</v>
      </c>
      <c r="L11" s="23">
        <f t="shared" si="2"/>
        <v>2.2333333333333334</v>
      </c>
      <c r="O11" s="8"/>
      <c r="P11" s="8"/>
      <c r="Q11" s="8"/>
      <c r="R11" s="8"/>
      <c r="S11" s="8"/>
      <c r="W11" s="8"/>
      <c r="X11" s="8"/>
      <c r="Y11" s="8"/>
      <c r="Z11" s="8"/>
      <c r="AA11" s="8"/>
      <c r="AB11" s="8"/>
    </row>
    <row r="12" spans="1:28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8"/>
      <c r="O12" s="8"/>
      <c r="P12" s="8"/>
      <c r="Q12" s="8"/>
      <c r="R12" s="8"/>
      <c r="S12" s="8"/>
      <c r="W12" s="8"/>
      <c r="X12" s="8"/>
      <c r="Y12" s="8"/>
      <c r="Z12" s="8"/>
      <c r="AA12" s="8"/>
      <c r="AB12" s="8"/>
    </row>
    <row r="13" spans="1:28" x14ac:dyDescent="0.25">
      <c r="C13" s="16"/>
      <c r="D13" s="17"/>
      <c r="E13" s="17"/>
      <c r="F13" s="17"/>
      <c r="G13" s="17"/>
      <c r="H13" s="17"/>
      <c r="I13" s="17"/>
      <c r="J13" s="17"/>
      <c r="K13" s="17"/>
      <c r="L13" s="18"/>
      <c r="O13" s="8"/>
      <c r="P13" s="8"/>
      <c r="Q13" s="8"/>
      <c r="R13" s="8"/>
      <c r="S13" s="8"/>
      <c r="W13" s="8"/>
      <c r="X13" s="8"/>
      <c r="Y13" s="8"/>
      <c r="Z13" s="8"/>
      <c r="AA13" s="8"/>
      <c r="AB13" s="8"/>
    </row>
    <row r="14" spans="1:28" ht="14.3" customHeight="1" x14ac:dyDescent="0.25">
      <c r="C14" s="30" t="s">
        <v>9</v>
      </c>
      <c r="D14" s="31"/>
      <c r="E14" s="27" t="s">
        <v>0</v>
      </c>
      <c r="F14" s="36" t="s">
        <v>10</v>
      </c>
      <c r="G14" s="37"/>
      <c r="H14" s="37"/>
      <c r="I14" s="37"/>
      <c r="J14" s="37"/>
      <c r="K14" s="37"/>
      <c r="L14" s="38"/>
      <c r="O14" s="8"/>
      <c r="P14" s="8"/>
      <c r="Q14" s="8"/>
      <c r="R14" s="8"/>
      <c r="S14" s="8"/>
      <c r="W14" s="8"/>
      <c r="X14" s="8"/>
      <c r="Y14" s="8"/>
      <c r="Z14" s="8"/>
      <c r="AA14" s="8"/>
      <c r="AB14" s="8"/>
    </row>
    <row r="15" spans="1:28" x14ac:dyDescent="0.25">
      <c r="C15" s="32"/>
      <c r="D15" s="33"/>
      <c r="E15" s="28"/>
      <c r="F15" s="36" t="s">
        <v>1</v>
      </c>
      <c r="G15" s="37"/>
      <c r="H15" s="37"/>
      <c r="I15" s="37"/>
      <c r="J15" s="37"/>
      <c r="K15" s="37"/>
      <c r="L15" s="38"/>
      <c r="O15" s="8"/>
      <c r="P15" s="8"/>
      <c r="Q15" s="8"/>
      <c r="R15" s="8"/>
      <c r="S15" s="8"/>
      <c r="W15" s="8"/>
      <c r="X15" s="8"/>
      <c r="Y15" s="8"/>
      <c r="Z15" s="8"/>
      <c r="AA15" s="8"/>
      <c r="AB15" s="8"/>
    </row>
    <row r="16" spans="1:28" ht="14.95" thickBot="1" x14ac:dyDescent="0.3">
      <c r="C16" s="34"/>
      <c r="D16" s="35"/>
      <c r="E16" s="29"/>
      <c r="F16" s="6">
        <f>F7</f>
        <v>1</v>
      </c>
      <c r="G16" s="6">
        <f t="shared" ref="G16:L16" si="3">G7</f>
        <v>5</v>
      </c>
      <c r="H16" s="6">
        <f t="shared" si="3"/>
        <v>10</v>
      </c>
      <c r="I16" s="6">
        <f t="shared" si="3"/>
        <v>15</v>
      </c>
      <c r="J16" s="6">
        <f t="shared" si="3"/>
        <v>20</v>
      </c>
      <c r="K16" s="6">
        <f t="shared" si="3"/>
        <v>25</v>
      </c>
      <c r="L16" s="6">
        <f t="shared" si="3"/>
        <v>30</v>
      </c>
      <c r="O16" s="8"/>
      <c r="P16" s="8"/>
      <c r="Q16" s="8"/>
      <c r="R16" s="8"/>
      <c r="S16" s="8"/>
      <c r="W16" s="8"/>
      <c r="X16" s="8"/>
      <c r="Y16" s="8"/>
      <c r="Z16" s="8"/>
      <c r="AA16" s="8"/>
      <c r="AB16" s="8"/>
    </row>
    <row r="17" spans="3:28" x14ac:dyDescent="0.25">
      <c r="C17" s="4" t="str">
        <f>C8</f>
        <v>Starting Temp</v>
      </c>
      <c r="D17" s="7">
        <f>D8</f>
        <v>63</v>
      </c>
      <c r="E17" s="10">
        <f>ROUND(IF((0.2671*(10^-19)*EXP(0.6894*$D17))&gt;1,1,(0.2671*(10^-19)*EXP(0.6894*$D17))),3)</f>
        <v>0.19500000000000001</v>
      </c>
      <c r="F17" s="22">
        <f>ROUND(((1-$E17)^F$7),2)</f>
        <v>0.81</v>
      </c>
      <c r="G17" s="22">
        <f t="shared" ref="G17:L18" si="4">ROUND(((1-$E17)^G$7),2)</f>
        <v>0.34</v>
      </c>
      <c r="H17" s="22">
        <f t="shared" si="4"/>
        <v>0.11</v>
      </c>
      <c r="I17" s="22">
        <f t="shared" si="4"/>
        <v>0.04</v>
      </c>
      <c r="J17" s="22">
        <f t="shared" si="4"/>
        <v>0.01</v>
      </c>
      <c r="K17" s="22">
        <f t="shared" si="4"/>
        <v>0</v>
      </c>
      <c r="L17" s="22">
        <f t="shared" si="4"/>
        <v>0</v>
      </c>
      <c r="O17" s="8"/>
      <c r="P17" s="8"/>
      <c r="Q17" s="8"/>
      <c r="R17" s="8"/>
      <c r="S17" s="8"/>
      <c r="W17" s="8"/>
      <c r="X17" s="8"/>
      <c r="Y17" s="8"/>
      <c r="Z17" s="8"/>
      <c r="AA17" s="8"/>
      <c r="AB17" s="8"/>
    </row>
    <row r="18" spans="3:28" x14ac:dyDescent="0.25">
      <c r="C18" s="4" t="str">
        <f>C9</f>
        <v>Resultant Temp</v>
      </c>
      <c r="D18" s="7">
        <f>D9</f>
        <v>58</v>
      </c>
      <c r="E18" s="10">
        <f>ROUND(IF((0.2671*(10^-19)*EXP(0.6894*$D18))&gt;1,1,(0.2671*(10^-19)*EXP(0.6894*$D18))),3)</f>
        <v>6.0000000000000001E-3</v>
      </c>
      <c r="F18" s="24">
        <f>ROUND(((1-$E18)^F$7),2)</f>
        <v>0.99</v>
      </c>
      <c r="G18" s="24">
        <f t="shared" si="4"/>
        <v>0.97</v>
      </c>
      <c r="H18" s="24">
        <f t="shared" si="4"/>
        <v>0.94</v>
      </c>
      <c r="I18" s="24">
        <f t="shared" si="4"/>
        <v>0.91</v>
      </c>
      <c r="J18" s="24">
        <f t="shared" si="4"/>
        <v>0.89</v>
      </c>
      <c r="K18" s="24">
        <f t="shared" si="4"/>
        <v>0.86</v>
      </c>
      <c r="L18" s="24">
        <f t="shared" si="4"/>
        <v>0.83</v>
      </c>
      <c r="O18" s="8"/>
      <c r="P18" s="8"/>
      <c r="Q18" s="8"/>
      <c r="R18" s="8"/>
      <c r="S18" s="8"/>
      <c r="W18" s="8"/>
      <c r="X18" s="8"/>
      <c r="Y18" s="8"/>
      <c r="Z18" s="8"/>
      <c r="AA18" s="8"/>
      <c r="AB18" s="8"/>
    </row>
    <row r="19" spans="3:28" x14ac:dyDescent="0.25">
      <c r="C19" s="25" t="str">
        <f>C10</f>
        <v>Absolute Difference</v>
      </c>
      <c r="D19" s="26"/>
      <c r="E19" s="9">
        <f>E18-E17</f>
        <v>-0.189</v>
      </c>
      <c r="F19" s="23">
        <f t="shared" ref="F19:L19" si="5">F18-F17</f>
        <v>0.17999999999999994</v>
      </c>
      <c r="G19" s="23">
        <f t="shared" si="5"/>
        <v>0.62999999999999989</v>
      </c>
      <c r="H19" s="23">
        <f t="shared" si="5"/>
        <v>0.83</v>
      </c>
      <c r="I19" s="23">
        <f t="shared" si="5"/>
        <v>0.87</v>
      </c>
      <c r="J19" s="23">
        <f t="shared" si="5"/>
        <v>0.88</v>
      </c>
      <c r="K19" s="23">
        <f t="shared" si="5"/>
        <v>0.86</v>
      </c>
      <c r="L19" s="23">
        <f t="shared" si="5"/>
        <v>0.83</v>
      </c>
    </row>
    <row r="20" spans="3:28" x14ac:dyDescent="0.25">
      <c r="C20" s="25" t="str">
        <f>C11</f>
        <v>Relative Difference</v>
      </c>
      <c r="D20" s="26"/>
      <c r="E20" s="9">
        <f>E19/E17</f>
        <v>-0.96923076923076923</v>
      </c>
      <c r="F20" s="23">
        <f>IF(F17&lt;0.0005,"n/a",F19/F17)</f>
        <v>0.22222222222222213</v>
      </c>
      <c r="G20" s="23">
        <f t="shared" ref="G20:L20" si="6">IF(G17&lt;0.0005,"n/a",G19/G17)</f>
        <v>1.8529411764705879</v>
      </c>
      <c r="H20" s="23">
        <f t="shared" si="6"/>
        <v>7.545454545454545</v>
      </c>
      <c r="I20" s="23">
        <f t="shared" si="6"/>
        <v>21.75</v>
      </c>
      <c r="J20" s="23">
        <f t="shared" si="6"/>
        <v>88</v>
      </c>
      <c r="K20" s="23" t="str">
        <f t="shared" si="6"/>
        <v>n/a</v>
      </c>
      <c r="L20" s="23" t="str">
        <f t="shared" si="6"/>
        <v>n/a</v>
      </c>
    </row>
    <row r="22" spans="3:28" x14ac:dyDescent="0.25">
      <c r="E22" s="1"/>
      <c r="F22" s="1"/>
      <c r="G22" s="1"/>
      <c r="H22" s="1"/>
      <c r="I22" s="1"/>
      <c r="J22" s="1"/>
    </row>
    <row r="23" spans="3:28" x14ac:dyDescent="0.25">
      <c r="E23" s="1"/>
      <c r="F23" s="1"/>
      <c r="G23" s="1"/>
      <c r="H23" s="1"/>
      <c r="I23" s="1"/>
      <c r="J23" s="1"/>
    </row>
  </sheetData>
  <sheetProtection sheet="1" objects="1" scenarios="1" formatCells="0"/>
  <mergeCells count="12">
    <mergeCell ref="F5:L5"/>
    <mergeCell ref="F6:L6"/>
    <mergeCell ref="C10:D10"/>
    <mergeCell ref="C11:D11"/>
    <mergeCell ref="E5:E7"/>
    <mergeCell ref="C5:D7"/>
    <mergeCell ref="F14:L14"/>
    <mergeCell ref="F15:L15"/>
    <mergeCell ref="C20:D20"/>
    <mergeCell ref="C14:D16"/>
    <mergeCell ref="E14:E16"/>
    <mergeCell ref="C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</vt:lpstr>
    </vt:vector>
  </TitlesOfParts>
  <Company>HDR,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HDR</dc:creator>
  <cp:lastModifiedBy>HDR</cp:lastModifiedBy>
  <dcterms:created xsi:type="dcterms:W3CDTF">2020-06-30T18:20:21Z</dcterms:created>
  <dcterms:modified xsi:type="dcterms:W3CDTF">2020-09-03T17:39:08Z</dcterms:modified>
</cp:coreProperties>
</file>